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my.local\depdata\Users_DFEI\VFVS\2021\Липова\"/>
    </mc:Choice>
  </mc:AlternateContent>
  <bookViews>
    <workbookView xWindow="0" yWindow="0" windowWidth="19050" windowHeight="6885"/>
  </bookViews>
  <sheets>
    <sheet name="Лист1" sheetId="9" r:id="rId1"/>
  </sheets>
  <definedNames>
    <definedName name="_xlnm.Print_Area" localSheetId="0">Лист1!$A$1:$E$67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9" l="1"/>
  <c r="E40" i="9"/>
  <c r="E39" i="9" s="1"/>
  <c r="E21" i="9"/>
  <c r="E52" i="9"/>
  <c r="E48" i="9"/>
  <c r="E12" i="9"/>
  <c r="E60" i="9"/>
  <c r="E58" i="9" s="1"/>
  <c r="E6" i="9"/>
  <c r="E7" i="9"/>
  <c r="E5" i="9" l="1"/>
  <c r="E67" i="9"/>
</calcChain>
</file>

<file path=xl/sharedStrings.xml><?xml version="1.0" encoding="utf-8"?>
<sst xmlns="http://schemas.openxmlformats.org/spreadsheetml/2006/main" count="100" uniqueCount="93">
  <si>
    <t>№</t>
  </si>
  <si>
    <t>п/п</t>
  </si>
  <si>
    <t>Найменування товарів</t>
  </si>
  <si>
    <t xml:space="preserve"> (робіт, послуг)</t>
  </si>
  <si>
    <t>Кількість, од.</t>
  </si>
  <si>
    <t>Ціна за одиницю, грн.</t>
  </si>
  <si>
    <t>Вартість, грн.</t>
  </si>
  <si>
    <t>1.</t>
  </si>
  <si>
    <t>Будівельні роботи, з них:</t>
  </si>
  <si>
    <t>Підготовлення території будівництва:</t>
  </si>
  <si>
    <t>Об’єкти основного призначення:</t>
  </si>
  <si>
    <t>Благоустрій та озеленення території:</t>
  </si>
  <si>
    <t>Кошторисний прибуток (загальний розрахунок по будові)</t>
  </si>
  <si>
    <t>Кошти на покриття ризику всіх учасників будівництва</t>
  </si>
  <si>
    <t>Кошти на покриття додаткових витрат, пов’язаних з інфляційними процесами</t>
  </si>
  <si>
    <t>2.</t>
  </si>
  <si>
    <t>Транспортні та заготівельно-складські витрати</t>
  </si>
  <si>
    <t>3.</t>
  </si>
  <si>
    <t>Інші витрати, з них:</t>
  </si>
  <si>
    <t>Кошти на покриття адміністративних витрат будівельних організацій</t>
  </si>
  <si>
    <t>4.</t>
  </si>
  <si>
    <t>Податок на додану вартість</t>
  </si>
  <si>
    <t>50 450,00</t>
  </si>
  <si>
    <t>48 046,00</t>
  </si>
  <si>
    <t>Всього:</t>
  </si>
  <si>
    <t>1.1</t>
  </si>
  <si>
    <t>1.2</t>
  </si>
  <si>
    <t>1.3</t>
  </si>
  <si>
    <t>1.4</t>
  </si>
  <si>
    <t>1.5</t>
  </si>
  <si>
    <t>1.6</t>
  </si>
  <si>
    <t>2.4</t>
  </si>
  <si>
    <t>2.5</t>
  </si>
  <si>
    <t>2.6</t>
  </si>
  <si>
    <t>2.1</t>
  </si>
  <si>
    <t>2.2</t>
  </si>
  <si>
    <t>2.3</t>
  </si>
  <si>
    <t>2.7</t>
  </si>
  <si>
    <t>2.8</t>
  </si>
  <si>
    <t>2.9</t>
  </si>
  <si>
    <t>3.1</t>
  </si>
  <si>
    <t>3.2</t>
  </si>
  <si>
    <t>3.3</t>
  </si>
  <si>
    <t>3.4</t>
  </si>
  <si>
    <t xml:space="preserve">                                          БЮДЖЕТ ПРОЄКТУ</t>
  </si>
  <si>
    <t>1.1.1</t>
  </si>
  <si>
    <t>1.1.2</t>
  </si>
  <si>
    <t>Загальновиробничі витрати</t>
  </si>
  <si>
    <t>Зрізання дерев, в тому числі:</t>
  </si>
  <si>
    <t>Улаштування майданчика, в тому числі:</t>
  </si>
  <si>
    <t>1.2.1</t>
  </si>
  <si>
    <t>1.3.1</t>
  </si>
  <si>
    <t>Озеленення, в тому числі:</t>
  </si>
  <si>
    <t>Кошти на здійснення авторського нагляду</t>
  </si>
  <si>
    <t>Проєктно-вишукувальні роботи та авторський нагляд, в тому числі:</t>
  </si>
  <si>
    <t>Вартість проектних робіт</t>
  </si>
  <si>
    <t>Утримання служби замовника (включаючи кошти на здійснення технічного нагляду 2,5%)</t>
  </si>
  <si>
    <t>Вартість  експертизи проєктної документації</t>
  </si>
  <si>
    <t>Рекультивація, в тому числі:</t>
  </si>
  <si>
    <t>Звалювання дерев м'яких порід, 100 шт</t>
  </si>
  <si>
    <t>Трелювання деревини на відстань до 300 м тракторами, 100 шт</t>
  </si>
  <si>
    <r>
      <t>Розроблення грунту бульдозерами, 1000 м</t>
    </r>
    <r>
      <rPr>
        <i/>
        <vertAlign val="superscript"/>
        <sz val="12"/>
        <color theme="1"/>
        <rFont val="Times New Roman"/>
        <family val="1"/>
        <charset val="204"/>
      </rPr>
      <t>3</t>
    </r>
  </si>
  <si>
    <r>
      <t>Додавання на кожні наступні 10 м переміщення грунту бульдозерами потужності, 1000 м</t>
    </r>
    <r>
      <rPr>
        <i/>
        <vertAlign val="superscript"/>
        <sz val="12"/>
        <color theme="1"/>
        <rFont val="Times New Roman"/>
        <family val="1"/>
        <charset val="204"/>
      </rPr>
      <t>3</t>
    </r>
  </si>
  <si>
    <r>
      <t>Робота на відвалі, 1000 м</t>
    </r>
    <r>
      <rPr>
        <i/>
        <vertAlign val="superscript"/>
        <sz val="12"/>
        <color theme="1"/>
        <rFont val="Times New Roman"/>
        <family val="1"/>
        <charset val="204"/>
      </rPr>
      <t>3</t>
    </r>
  </si>
  <si>
    <t>Обробкая деревини м'яких порід, 100 шт</t>
  </si>
  <si>
    <t>Корчування пнів викорчовувачами-збирачами на тракторі, 100 пнів</t>
  </si>
  <si>
    <t>Засипання підкорних ям бульдозерами, 100 ям</t>
  </si>
  <si>
    <t>Навантаження сміття екскаваторами на автомобілі-самоскиди, 100 т</t>
  </si>
  <si>
    <t>Перевезення сміття до 15 км, т</t>
  </si>
  <si>
    <r>
      <t>Улаштування дорожніх корит із переміщенням грунту на відстань до 100 м, 1000 м</t>
    </r>
    <r>
      <rPr>
        <i/>
        <vertAlign val="superscript"/>
        <sz val="12"/>
        <color theme="1"/>
        <rFont val="Times New Roman"/>
        <family val="1"/>
        <charset val="204"/>
      </rPr>
      <t>2</t>
    </r>
  </si>
  <si>
    <t>Навантаження грунту екскаваторами на автомобілі-самоскиди, 100 т</t>
  </si>
  <si>
    <t>Перевезення грунту до 15 км, т</t>
  </si>
  <si>
    <r>
      <t>Улаштування вирівнюючих шарів основи із щебеню під бордюри, 100 м</t>
    </r>
    <r>
      <rPr>
        <i/>
        <vertAlign val="superscript"/>
        <sz val="12"/>
        <color theme="1"/>
        <rFont val="Times New Roman"/>
        <family val="1"/>
        <charset val="204"/>
      </rPr>
      <t>3</t>
    </r>
  </si>
  <si>
    <t>Установлення бетонних бортових каменів на бетонну основу, 100 м</t>
  </si>
  <si>
    <r>
      <t>Улаштування прошарку суцільного перерізу з нетканого синтетичного матеріалу в земляному полотні, 1000 м</t>
    </r>
    <r>
      <rPr>
        <i/>
        <vertAlign val="superscript"/>
        <sz val="12"/>
        <color theme="1"/>
        <rFont val="Times New Roman"/>
        <family val="1"/>
        <charset val="204"/>
      </rPr>
      <t>2</t>
    </r>
  </si>
  <si>
    <r>
      <t>Геотекстиль М200, м</t>
    </r>
    <r>
      <rPr>
        <i/>
        <vertAlign val="superscript"/>
        <sz val="12"/>
        <color theme="1"/>
        <rFont val="Times New Roman"/>
        <family val="1"/>
        <charset val="204"/>
      </rPr>
      <t>2</t>
    </r>
  </si>
  <si>
    <r>
      <t>Улаштування вирівнюючих шарів основи з піску h= 150 мм, 100 м</t>
    </r>
    <r>
      <rPr>
        <i/>
        <vertAlign val="superscript"/>
        <sz val="12"/>
        <color theme="1"/>
        <rFont val="Times New Roman"/>
        <family val="1"/>
        <charset val="204"/>
      </rPr>
      <t>3</t>
    </r>
  </si>
  <si>
    <r>
      <t>Улаштування пароізоляційного шару плоских поверхонь, 10 м</t>
    </r>
    <r>
      <rPr>
        <i/>
        <vertAlign val="superscript"/>
        <sz val="12"/>
        <color theme="1"/>
        <rFont val="Times New Roman"/>
        <family val="1"/>
        <charset val="204"/>
      </rPr>
      <t>2</t>
    </r>
  </si>
  <si>
    <t>Монтаж устаткування,  шт</t>
  </si>
  <si>
    <t>Гарячекатана арматурна сталь клас А-III, діаметр 12мм, т</t>
  </si>
  <si>
    <t>Профільна рейка 0,12х3х0,4,  шт</t>
  </si>
  <si>
    <t>Квотер 1,25х2,2х0,9,  шт</t>
  </si>
  <si>
    <t>Піраміда 2,5х4,2х0,5,  шт</t>
  </si>
  <si>
    <t>Волна 1,25х6х0,3,  шт</t>
  </si>
  <si>
    <t>Бенк 1,25х2х0,9,  шт</t>
  </si>
  <si>
    <t>Устаткування (придбання), з них:</t>
  </si>
  <si>
    <r>
      <t>Підготовлення грунту механізованим способом для влаштування газону шаром 15 см, 100 м</t>
    </r>
    <r>
      <rPr>
        <i/>
        <vertAlign val="superscript"/>
        <sz val="12"/>
        <color theme="1"/>
        <rFont val="Times New Roman"/>
        <family val="1"/>
        <charset val="204"/>
      </rPr>
      <t>2</t>
    </r>
  </si>
  <si>
    <r>
      <t>Посів газонів вручну, 100 м</t>
    </r>
    <r>
      <rPr>
        <i/>
        <vertAlign val="superscript"/>
        <sz val="12"/>
        <color theme="1"/>
        <rFont val="Times New Roman"/>
        <family val="1"/>
        <charset val="204"/>
      </rPr>
      <t>2</t>
    </r>
  </si>
  <si>
    <r>
      <t>Додавання на кожні наступні  10 м переміщення грунту, 1000 м</t>
    </r>
    <r>
      <rPr>
        <i/>
        <vertAlign val="superscript"/>
        <sz val="12"/>
        <color theme="1"/>
        <rFont val="Times New Roman"/>
        <family val="1"/>
        <charset val="204"/>
      </rPr>
      <t>3</t>
    </r>
  </si>
  <si>
    <t>Камені бортові,  шт</t>
  </si>
  <si>
    <t>Фібра, кг</t>
  </si>
  <si>
    <r>
      <t>Додавання або виключання на кожні 1 см зміни товщини шару до норми, 100 м</t>
    </r>
    <r>
      <rPr>
        <i/>
        <vertAlign val="superscript"/>
        <sz val="12"/>
        <color theme="1"/>
        <rFont val="Times New Roman"/>
        <family val="1"/>
        <charset val="204"/>
      </rPr>
      <t xml:space="preserve">2 </t>
    </r>
  </si>
  <si>
    <r>
      <t>Улаштування цементно-бетонних одношарових покритів товщиною шару 20 см засобами малої механізації, 100 м</t>
    </r>
    <r>
      <rPr>
        <i/>
        <vertAlign val="superscript"/>
        <sz val="12"/>
        <color theme="1"/>
        <rFont val="Times New Roman"/>
        <family val="1"/>
        <charset val="204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</si>
</sst>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" fontId="0" fillId="0" borderId="0" xfId="0" applyNumberFormat="1"/>
    <xf numFmtId="49" fontId="0" fillId="0" borderId="0" xfId="0" applyNumberFormat="1"/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center" wrapText="1"/>
    </xf>
    <xf numFmtId="4" fontId="5" fillId="0" borderId="4" xfId="0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abSelected="1" view="pageBreakPreview" topLeftCell="A31" zoomScale="106" zoomScaleNormal="100" zoomScaleSheetLayoutView="106" workbookViewId="0">
      <selection activeCell="G32" sqref="G32"/>
    </sheetView>
  </sheetViews>
  <sheetFormatPr defaultRowHeight="12.75" x14ac:dyDescent="0.2"/>
  <cols>
    <col min="1" max="1" width="6.140625" style="2" customWidth="1"/>
    <col min="2" max="2" width="42.42578125" customWidth="1"/>
    <col min="3" max="3" width="13.5703125" customWidth="1"/>
    <col min="4" max="4" width="16.140625" customWidth="1"/>
    <col min="5" max="5" width="15.7109375" customWidth="1"/>
  </cols>
  <sheetData>
    <row r="1" spans="1:5" ht="15.75" x14ac:dyDescent="0.2">
      <c r="B1" s="22" t="s">
        <v>44</v>
      </c>
      <c r="C1" s="22"/>
    </row>
    <row r="3" spans="1:5" ht="14.25" x14ac:dyDescent="0.2">
      <c r="A3" s="16" t="s">
        <v>0</v>
      </c>
      <c r="B3" s="14" t="s">
        <v>2</v>
      </c>
      <c r="C3" s="21" t="s">
        <v>4</v>
      </c>
      <c r="D3" s="21" t="s">
        <v>5</v>
      </c>
      <c r="E3" s="21" t="s">
        <v>6</v>
      </c>
    </row>
    <row r="4" spans="1:5" ht="14.25" x14ac:dyDescent="0.2">
      <c r="A4" s="17" t="s">
        <v>1</v>
      </c>
      <c r="B4" s="15" t="s">
        <v>3</v>
      </c>
      <c r="C4" s="21"/>
      <c r="D4" s="21"/>
      <c r="E4" s="21"/>
    </row>
    <row r="5" spans="1:5" ht="15.75" x14ac:dyDescent="0.2">
      <c r="A5" s="3" t="s">
        <v>7</v>
      </c>
      <c r="B5" s="4" t="s">
        <v>8</v>
      </c>
      <c r="C5" s="4"/>
      <c r="D5" s="5"/>
      <c r="E5" s="20">
        <f>E6+E21+E39+E45+E46+E47</f>
        <v>343074</v>
      </c>
    </row>
    <row r="6" spans="1:5" ht="15.75" x14ac:dyDescent="0.2">
      <c r="A6" s="6" t="s">
        <v>25</v>
      </c>
      <c r="B6" s="7" t="s">
        <v>9</v>
      </c>
      <c r="C6" s="7"/>
      <c r="D6" s="8"/>
      <c r="E6" s="9">
        <f>E7+E12</f>
        <v>1205</v>
      </c>
    </row>
    <row r="7" spans="1:5" ht="15.75" x14ac:dyDescent="0.2">
      <c r="A7" s="6" t="s">
        <v>45</v>
      </c>
      <c r="B7" s="7" t="s">
        <v>58</v>
      </c>
      <c r="C7" s="7"/>
      <c r="D7" s="8"/>
      <c r="E7" s="8">
        <f>E8+E9+E10+E11</f>
        <v>651</v>
      </c>
    </row>
    <row r="8" spans="1:5" ht="34.5" x14ac:dyDescent="0.2">
      <c r="A8" s="6"/>
      <c r="B8" s="11" t="s">
        <v>61</v>
      </c>
      <c r="C8" s="11">
        <v>4.3534499999999997E-2</v>
      </c>
      <c r="D8" s="18">
        <v>3876.84</v>
      </c>
      <c r="E8" s="18">
        <v>169</v>
      </c>
    </row>
    <row r="9" spans="1:5" ht="50.25" x14ac:dyDescent="0.2">
      <c r="A9" s="6"/>
      <c r="B9" s="11" t="s">
        <v>62</v>
      </c>
      <c r="C9" s="11">
        <v>4.3534499999999997E-2</v>
      </c>
      <c r="D9" s="18">
        <v>7179</v>
      </c>
      <c r="E9" s="18">
        <v>313</v>
      </c>
    </row>
    <row r="10" spans="1:5" ht="18.75" x14ac:dyDescent="0.2">
      <c r="A10" s="6"/>
      <c r="B10" s="11" t="s">
        <v>63</v>
      </c>
      <c r="C10" s="11">
        <v>3.2770000000000001E-2</v>
      </c>
      <c r="D10" s="18">
        <v>2295.1</v>
      </c>
      <c r="E10" s="18">
        <v>75</v>
      </c>
    </row>
    <row r="11" spans="1:5" ht="15.75" x14ac:dyDescent="0.2">
      <c r="A11" s="6"/>
      <c r="B11" s="11" t="s">
        <v>47</v>
      </c>
      <c r="C11" s="11"/>
      <c r="D11" s="18"/>
      <c r="E11" s="18">
        <v>94</v>
      </c>
    </row>
    <row r="12" spans="1:5" ht="15.75" x14ac:dyDescent="0.2">
      <c r="A12" s="6" t="s">
        <v>46</v>
      </c>
      <c r="B12" s="7" t="s">
        <v>48</v>
      </c>
      <c r="C12" s="7"/>
      <c r="D12" s="8"/>
      <c r="E12" s="8">
        <f>E13+E14+E15+E16+E17+E18+E19+E20</f>
        <v>554</v>
      </c>
    </row>
    <row r="13" spans="1:5" ht="15.75" x14ac:dyDescent="0.2">
      <c r="A13" s="6"/>
      <c r="B13" s="11" t="s">
        <v>59</v>
      </c>
      <c r="C13" s="11">
        <v>0.04</v>
      </c>
      <c r="D13" s="18">
        <v>677.46</v>
      </c>
      <c r="E13" s="18">
        <v>27</v>
      </c>
    </row>
    <row r="14" spans="1:5" ht="31.5" x14ac:dyDescent="0.2">
      <c r="A14" s="6"/>
      <c r="B14" s="11" t="s">
        <v>60</v>
      </c>
      <c r="C14" s="11">
        <v>0.04</v>
      </c>
      <c r="D14" s="18">
        <v>4672.5600000000004</v>
      </c>
      <c r="E14" s="18">
        <v>187</v>
      </c>
    </row>
    <row r="15" spans="1:5" ht="31.5" x14ac:dyDescent="0.2">
      <c r="A15" s="6"/>
      <c r="B15" s="11" t="s">
        <v>64</v>
      </c>
      <c r="C15" s="11">
        <v>0.04</v>
      </c>
      <c r="D15" s="18">
        <v>698.84</v>
      </c>
      <c r="E15" s="18">
        <v>28</v>
      </c>
    </row>
    <row r="16" spans="1:5" ht="31.5" x14ac:dyDescent="0.2">
      <c r="A16" s="6"/>
      <c r="B16" s="11" t="s">
        <v>65</v>
      </c>
      <c r="C16" s="11">
        <v>0.04</v>
      </c>
      <c r="D16" s="18">
        <v>1574.43</v>
      </c>
      <c r="E16" s="18">
        <v>63</v>
      </c>
    </row>
    <row r="17" spans="1:5" ht="31.5" x14ac:dyDescent="0.2">
      <c r="A17" s="6"/>
      <c r="B17" s="11" t="s">
        <v>66</v>
      </c>
      <c r="C17" s="11">
        <v>0.06</v>
      </c>
      <c r="D17" s="18">
        <v>1510.16</v>
      </c>
      <c r="E17" s="18">
        <v>91</v>
      </c>
    </row>
    <row r="18" spans="1:5" ht="31.5" x14ac:dyDescent="0.2">
      <c r="A18" s="6"/>
      <c r="B18" s="11" t="s">
        <v>67</v>
      </c>
      <c r="C18" s="11">
        <v>5.5999999999999999E-3</v>
      </c>
      <c r="D18" s="18">
        <v>1819.54</v>
      </c>
      <c r="E18" s="18">
        <v>10</v>
      </c>
    </row>
    <row r="19" spans="1:5" ht="15.75" x14ac:dyDescent="0.2">
      <c r="A19" s="6"/>
      <c r="B19" s="11" t="s">
        <v>68</v>
      </c>
      <c r="C19" s="11">
        <v>0.56000000000000005</v>
      </c>
      <c r="D19" s="18">
        <v>94.76</v>
      </c>
      <c r="E19" s="18">
        <v>53</v>
      </c>
    </row>
    <row r="20" spans="1:5" ht="15.75" x14ac:dyDescent="0.2">
      <c r="A20" s="6"/>
      <c r="B20" s="11" t="s">
        <v>47</v>
      </c>
      <c r="C20" s="11"/>
      <c r="D20" s="18"/>
      <c r="E20" s="18">
        <v>95</v>
      </c>
    </row>
    <row r="21" spans="1:5" ht="15.75" x14ac:dyDescent="0.2">
      <c r="A21" s="6" t="s">
        <v>26</v>
      </c>
      <c r="B21" s="7" t="s">
        <v>10</v>
      </c>
      <c r="C21" s="7"/>
      <c r="D21" s="8"/>
      <c r="E21" s="8">
        <f>E22</f>
        <v>321198</v>
      </c>
    </row>
    <row r="22" spans="1:5" ht="15.75" x14ac:dyDescent="0.2">
      <c r="A22" s="6" t="s">
        <v>50</v>
      </c>
      <c r="B22" s="7" t="s">
        <v>49</v>
      </c>
      <c r="C22" s="7"/>
      <c r="D22" s="8"/>
      <c r="E22" s="8">
        <f>E38+E37+E36+E35+E34+E33+E32+E31+E30+E29+E28+E27+E26+E25+E24+E23</f>
        <v>321198</v>
      </c>
    </row>
    <row r="23" spans="1:5" ht="50.25" x14ac:dyDescent="0.2">
      <c r="A23" s="6"/>
      <c r="B23" s="11" t="s">
        <v>69</v>
      </c>
      <c r="C23" s="11">
        <v>0.22</v>
      </c>
      <c r="D23" s="18">
        <v>24722.03</v>
      </c>
      <c r="E23" s="18">
        <v>5439</v>
      </c>
    </row>
    <row r="24" spans="1:5" ht="31.5" x14ac:dyDescent="0.2">
      <c r="A24" s="6"/>
      <c r="B24" s="11" t="s">
        <v>70</v>
      </c>
      <c r="C24" s="11">
        <v>1.2342</v>
      </c>
      <c r="D24" s="18">
        <v>1819.54</v>
      </c>
      <c r="E24" s="18">
        <v>2246</v>
      </c>
    </row>
    <row r="25" spans="1:5" ht="15.75" x14ac:dyDescent="0.2">
      <c r="A25" s="6"/>
      <c r="B25" s="11" t="s">
        <v>71</v>
      </c>
      <c r="C25" s="11">
        <v>123.42</v>
      </c>
      <c r="D25" s="18">
        <v>85.05</v>
      </c>
      <c r="E25" s="18">
        <v>10497</v>
      </c>
    </row>
    <row r="26" spans="1:5" ht="34.5" x14ac:dyDescent="0.2">
      <c r="A26" s="6"/>
      <c r="B26" s="11" t="s">
        <v>72</v>
      </c>
      <c r="C26" s="11">
        <v>3.1849999999999999E-3</v>
      </c>
      <c r="D26" s="18">
        <v>179253.8</v>
      </c>
      <c r="E26" s="18">
        <v>571</v>
      </c>
    </row>
    <row r="27" spans="1:5" ht="31.5" x14ac:dyDescent="0.2">
      <c r="A27" s="6"/>
      <c r="B27" s="11" t="s">
        <v>73</v>
      </c>
      <c r="C27" s="11">
        <v>0.312</v>
      </c>
      <c r="D27" s="18">
        <v>7109.98</v>
      </c>
      <c r="E27" s="18">
        <v>2218</v>
      </c>
    </row>
    <row r="28" spans="1:5" ht="15.75" x14ac:dyDescent="0.2">
      <c r="A28" s="6"/>
      <c r="B28" s="11" t="s">
        <v>89</v>
      </c>
      <c r="C28" s="11">
        <v>31.2</v>
      </c>
      <c r="D28" s="18">
        <v>135.97</v>
      </c>
      <c r="E28" s="18">
        <v>4242</v>
      </c>
    </row>
    <row r="29" spans="1:5" ht="66" x14ac:dyDescent="0.2">
      <c r="A29" s="6"/>
      <c r="B29" s="11" t="s">
        <v>74</v>
      </c>
      <c r="C29" s="11">
        <v>0.22</v>
      </c>
      <c r="D29" s="18">
        <v>5328.28</v>
      </c>
      <c r="E29" s="18">
        <v>1172</v>
      </c>
    </row>
    <row r="30" spans="1:5" ht="18.75" x14ac:dyDescent="0.2">
      <c r="A30" s="6"/>
      <c r="B30" s="11" t="s">
        <v>75</v>
      </c>
      <c r="C30" s="11">
        <v>24.2</v>
      </c>
      <c r="D30" s="18">
        <v>18.64</v>
      </c>
      <c r="E30" s="18">
        <v>451</v>
      </c>
    </row>
    <row r="31" spans="1:5" ht="34.5" x14ac:dyDescent="0.2">
      <c r="A31" s="6"/>
      <c r="B31" s="11" t="s">
        <v>76</v>
      </c>
      <c r="C31" s="11">
        <v>0.33</v>
      </c>
      <c r="D31" s="18">
        <v>74997.279999999999</v>
      </c>
      <c r="E31" s="18">
        <v>24749</v>
      </c>
    </row>
    <row r="32" spans="1:5" ht="34.5" x14ac:dyDescent="0.2">
      <c r="A32" s="6"/>
      <c r="B32" s="11" t="s">
        <v>77</v>
      </c>
      <c r="C32" s="11">
        <v>22</v>
      </c>
      <c r="D32" s="18">
        <v>820.05</v>
      </c>
      <c r="E32" s="18">
        <v>18041</v>
      </c>
    </row>
    <row r="33" spans="1:5" ht="66" x14ac:dyDescent="0.2">
      <c r="A33" s="6"/>
      <c r="B33" s="11" t="s">
        <v>92</v>
      </c>
      <c r="C33" s="11">
        <v>2.2000000000000002</v>
      </c>
      <c r="D33" s="18">
        <v>62786.559999999998</v>
      </c>
      <c r="E33" s="18">
        <v>138130</v>
      </c>
    </row>
    <row r="34" spans="1:5" ht="50.25" x14ac:dyDescent="0.2">
      <c r="A34" s="6"/>
      <c r="B34" s="11" t="s">
        <v>91</v>
      </c>
      <c r="C34" s="11">
        <v>-2.2000000000000002</v>
      </c>
      <c r="D34" s="18">
        <v>13632.41</v>
      </c>
      <c r="E34" s="18">
        <v>-29991</v>
      </c>
    </row>
    <row r="35" spans="1:5" ht="15.75" x14ac:dyDescent="0.2">
      <c r="A35" s="6"/>
      <c r="B35" s="11" t="s">
        <v>90</v>
      </c>
      <c r="C35" s="11">
        <v>19.8</v>
      </c>
      <c r="D35" s="18">
        <v>137.99</v>
      </c>
      <c r="E35" s="18">
        <v>2732</v>
      </c>
    </row>
    <row r="36" spans="1:5" ht="31.5" x14ac:dyDescent="0.2">
      <c r="A36" s="6"/>
      <c r="B36" s="11" t="s">
        <v>79</v>
      </c>
      <c r="C36" s="11">
        <v>4.3</v>
      </c>
      <c r="D36" s="18">
        <v>25860.48</v>
      </c>
      <c r="E36" s="18">
        <v>111200</v>
      </c>
    </row>
    <row r="37" spans="1:5" ht="15.75" x14ac:dyDescent="0.2">
      <c r="A37" s="6"/>
      <c r="B37" s="11" t="s">
        <v>78</v>
      </c>
      <c r="C37" s="11">
        <v>7</v>
      </c>
      <c r="D37" s="18">
        <v>2410.85</v>
      </c>
      <c r="E37" s="18">
        <v>16876</v>
      </c>
    </row>
    <row r="38" spans="1:5" ht="15.75" x14ac:dyDescent="0.2">
      <c r="A38" s="6"/>
      <c r="B38" s="11" t="s">
        <v>47</v>
      </c>
      <c r="C38" s="11"/>
      <c r="D38" s="18"/>
      <c r="E38" s="10">
        <v>12625</v>
      </c>
    </row>
    <row r="39" spans="1:5" ht="15.75" x14ac:dyDescent="0.2">
      <c r="A39" s="6" t="s">
        <v>27</v>
      </c>
      <c r="B39" s="7" t="s">
        <v>11</v>
      </c>
      <c r="C39" s="7"/>
      <c r="D39" s="8"/>
      <c r="E39" s="8">
        <f>E40</f>
        <v>6698</v>
      </c>
    </row>
    <row r="40" spans="1:5" ht="15.75" x14ac:dyDescent="0.2">
      <c r="A40" s="6" t="s">
        <v>51</v>
      </c>
      <c r="B40" s="7" t="s">
        <v>52</v>
      </c>
      <c r="C40" s="7"/>
      <c r="D40" s="8"/>
      <c r="E40" s="8">
        <f>E41+E42+E43+E44</f>
        <v>6698</v>
      </c>
    </row>
    <row r="41" spans="1:5" ht="50.25" x14ac:dyDescent="0.2">
      <c r="A41" s="6"/>
      <c r="B41" s="11" t="s">
        <v>86</v>
      </c>
      <c r="C41" s="11">
        <v>0.71760000000000002</v>
      </c>
      <c r="D41" s="18">
        <v>6620.67</v>
      </c>
      <c r="E41" s="18">
        <v>4751</v>
      </c>
    </row>
    <row r="42" spans="1:5" ht="34.5" x14ac:dyDescent="0.2">
      <c r="A42" s="6"/>
      <c r="B42" s="11" t="s">
        <v>88</v>
      </c>
      <c r="C42" s="11">
        <v>1.0746E-2</v>
      </c>
      <c r="D42" s="18">
        <v>7179</v>
      </c>
      <c r="E42" s="18">
        <v>77</v>
      </c>
    </row>
    <row r="43" spans="1:5" ht="18.75" x14ac:dyDescent="0.2">
      <c r="A43" s="6"/>
      <c r="B43" s="11" t="s">
        <v>87</v>
      </c>
      <c r="C43" s="11">
        <v>0.71760000000000002</v>
      </c>
      <c r="D43" s="18">
        <v>1281.03</v>
      </c>
      <c r="E43" s="18">
        <v>919</v>
      </c>
    </row>
    <row r="44" spans="1:5" ht="15.75" x14ac:dyDescent="0.2">
      <c r="A44" s="6"/>
      <c r="B44" s="11" t="s">
        <v>47</v>
      </c>
      <c r="C44" s="11"/>
      <c r="D44" s="18"/>
      <c r="E44" s="10">
        <v>951</v>
      </c>
    </row>
    <row r="45" spans="1:5" ht="31.5" x14ac:dyDescent="0.2">
      <c r="A45" s="6" t="s">
        <v>28</v>
      </c>
      <c r="B45" s="7" t="s">
        <v>12</v>
      </c>
      <c r="C45" s="7"/>
      <c r="D45" s="8"/>
      <c r="E45" s="9">
        <v>3792</v>
      </c>
    </row>
    <row r="46" spans="1:5" ht="31.5" x14ac:dyDescent="0.2">
      <c r="A46" s="6" t="s">
        <v>29</v>
      </c>
      <c r="B46" s="7" t="s">
        <v>13</v>
      </c>
      <c r="C46" s="7"/>
      <c r="D46" s="8"/>
      <c r="E46" s="9">
        <v>8228</v>
      </c>
    </row>
    <row r="47" spans="1:5" ht="31.5" x14ac:dyDescent="0.2">
      <c r="A47" s="6" t="s">
        <v>30</v>
      </c>
      <c r="B47" s="7" t="s">
        <v>14</v>
      </c>
      <c r="C47" s="7"/>
      <c r="D47" s="8"/>
      <c r="E47" s="9">
        <v>1953</v>
      </c>
    </row>
    <row r="48" spans="1:5" ht="15.75" x14ac:dyDescent="0.2">
      <c r="A48" s="3" t="s">
        <v>15</v>
      </c>
      <c r="B48" s="4" t="s">
        <v>85</v>
      </c>
      <c r="C48" s="7"/>
      <c r="D48" s="8"/>
      <c r="E48" s="20">
        <f>E49+E50+E51+E52+E53+E54+E55+E56+E57</f>
        <v>240740</v>
      </c>
    </row>
    <row r="49" spans="1:6" ht="15.75" x14ac:dyDescent="0.2">
      <c r="A49" s="6" t="s">
        <v>34</v>
      </c>
      <c r="B49" s="7" t="s">
        <v>80</v>
      </c>
      <c r="C49" s="12">
        <v>1</v>
      </c>
      <c r="D49" s="9">
        <v>3937</v>
      </c>
      <c r="E49" s="9">
        <v>3937</v>
      </c>
      <c r="F49" s="1"/>
    </row>
    <row r="50" spans="1:6" ht="15.75" x14ac:dyDescent="0.2">
      <c r="A50" s="6" t="s">
        <v>35</v>
      </c>
      <c r="B50" s="7" t="s">
        <v>81</v>
      </c>
      <c r="C50" s="12">
        <v>1</v>
      </c>
      <c r="D50" s="9">
        <v>23958</v>
      </c>
      <c r="E50" s="9">
        <v>23958</v>
      </c>
    </row>
    <row r="51" spans="1:6" ht="15.75" x14ac:dyDescent="0.2">
      <c r="A51" s="6" t="s">
        <v>36</v>
      </c>
      <c r="B51" s="7" t="s">
        <v>81</v>
      </c>
      <c r="C51" s="12">
        <v>1</v>
      </c>
      <c r="D51" s="9">
        <v>24475</v>
      </c>
      <c r="E51" s="9">
        <v>24475</v>
      </c>
    </row>
    <row r="52" spans="1:6" ht="15.75" x14ac:dyDescent="0.2">
      <c r="A52" s="6" t="s">
        <v>31</v>
      </c>
      <c r="B52" s="7" t="s">
        <v>84</v>
      </c>
      <c r="C52" s="12">
        <v>2</v>
      </c>
      <c r="D52" s="9">
        <v>34226</v>
      </c>
      <c r="E52" s="9">
        <f>D52*C52</f>
        <v>68452</v>
      </c>
    </row>
    <row r="53" spans="1:6" ht="15.75" x14ac:dyDescent="0.2">
      <c r="A53" s="6" t="s">
        <v>32</v>
      </c>
      <c r="B53" s="7" t="s">
        <v>82</v>
      </c>
      <c r="C53" s="12">
        <v>1</v>
      </c>
      <c r="D53" s="9" t="s">
        <v>22</v>
      </c>
      <c r="E53" s="9">
        <v>50450</v>
      </c>
    </row>
    <row r="54" spans="1:6" ht="15.75" x14ac:dyDescent="0.2">
      <c r="A54" s="6" t="s">
        <v>33</v>
      </c>
      <c r="B54" s="7" t="s">
        <v>83</v>
      </c>
      <c r="C54" s="12">
        <v>1</v>
      </c>
      <c r="D54" s="9" t="s">
        <v>23</v>
      </c>
      <c r="E54" s="9">
        <v>48046</v>
      </c>
    </row>
    <row r="55" spans="1:6" ht="31.5" x14ac:dyDescent="0.2">
      <c r="A55" s="6" t="s">
        <v>37</v>
      </c>
      <c r="B55" s="7" t="s">
        <v>16</v>
      </c>
      <c r="C55" s="7"/>
      <c r="D55" s="8"/>
      <c r="E55" s="8">
        <v>8613</v>
      </c>
    </row>
    <row r="56" spans="1:6" ht="31.5" x14ac:dyDescent="0.2">
      <c r="A56" s="6" t="s">
        <v>38</v>
      </c>
      <c r="B56" s="7" t="s">
        <v>14</v>
      </c>
      <c r="C56" s="7"/>
      <c r="D56" s="8"/>
      <c r="E56" s="9">
        <v>7111</v>
      </c>
    </row>
    <row r="57" spans="1:6" ht="31.5" x14ac:dyDescent="0.2">
      <c r="A57" s="6" t="s">
        <v>39</v>
      </c>
      <c r="B57" s="7" t="s">
        <v>13</v>
      </c>
      <c r="C57" s="7"/>
      <c r="D57" s="8"/>
      <c r="E57" s="9">
        <v>5698</v>
      </c>
    </row>
    <row r="58" spans="1:6" ht="15.75" x14ac:dyDescent="0.2">
      <c r="A58" s="3" t="s">
        <v>17</v>
      </c>
      <c r="B58" s="4" t="s">
        <v>18</v>
      </c>
      <c r="C58" s="4"/>
      <c r="D58" s="5"/>
      <c r="E58" s="20">
        <f>E59+E60+E64+E65</f>
        <v>41186</v>
      </c>
    </row>
    <row r="59" spans="1:6" ht="47.25" x14ac:dyDescent="0.2">
      <c r="A59" s="6" t="s">
        <v>40</v>
      </c>
      <c r="B59" s="7" t="s">
        <v>56</v>
      </c>
      <c r="C59" s="7"/>
      <c r="D59" s="8"/>
      <c r="E59" s="8">
        <v>13926</v>
      </c>
    </row>
    <row r="60" spans="1:6" ht="31.5" x14ac:dyDescent="0.2">
      <c r="A60" s="6" t="s">
        <v>41</v>
      </c>
      <c r="B60" s="7" t="s">
        <v>54</v>
      </c>
      <c r="C60" s="7"/>
      <c r="D60" s="8"/>
      <c r="E60" s="8">
        <f>E61+E62+E63</f>
        <v>25566</v>
      </c>
    </row>
    <row r="61" spans="1:6" ht="15.75" x14ac:dyDescent="0.2">
      <c r="A61" s="6"/>
      <c r="B61" s="11" t="s">
        <v>55</v>
      </c>
      <c r="C61" s="7"/>
      <c r="D61" s="8"/>
      <c r="E61" s="18">
        <v>17951</v>
      </c>
    </row>
    <row r="62" spans="1:6" ht="31.5" x14ac:dyDescent="0.2">
      <c r="A62" s="6"/>
      <c r="B62" s="11" t="s">
        <v>57</v>
      </c>
      <c r="C62" s="7"/>
      <c r="D62" s="8"/>
      <c r="E62" s="18">
        <v>3565</v>
      </c>
    </row>
    <row r="63" spans="1:6" ht="31.5" x14ac:dyDescent="0.2">
      <c r="A63" s="6"/>
      <c r="B63" s="11" t="s">
        <v>53</v>
      </c>
      <c r="C63" s="7"/>
      <c r="D63" s="8"/>
      <c r="E63" s="18">
        <v>4050</v>
      </c>
    </row>
    <row r="64" spans="1:6" ht="31.5" x14ac:dyDescent="0.2">
      <c r="A64" s="6" t="s">
        <v>42</v>
      </c>
      <c r="B64" s="7" t="s">
        <v>19</v>
      </c>
      <c r="C64" s="7"/>
      <c r="D64" s="8"/>
      <c r="E64" s="8">
        <v>707</v>
      </c>
    </row>
    <row r="65" spans="1:5" ht="31.5" x14ac:dyDescent="0.2">
      <c r="A65" s="6" t="s">
        <v>43</v>
      </c>
      <c r="B65" s="7" t="s">
        <v>13</v>
      </c>
      <c r="C65" s="7"/>
      <c r="D65" s="8"/>
      <c r="E65" s="8">
        <v>987</v>
      </c>
    </row>
    <row r="66" spans="1:5" ht="15.75" x14ac:dyDescent="0.2">
      <c r="A66" s="3" t="s">
        <v>20</v>
      </c>
      <c r="B66" s="4" t="s">
        <v>21</v>
      </c>
      <c r="C66" s="7"/>
      <c r="D66" s="8"/>
      <c r="E66" s="20">
        <v>125000</v>
      </c>
    </row>
    <row r="67" spans="1:5" ht="15.75" x14ac:dyDescent="0.2">
      <c r="C67" s="13"/>
      <c r="D67" s="4" t="s">
        <v>24</v>
      </c>
      <c r="E67" s="19">
        <f>E66+E58+E48+E5</f>
        <v>750000</v>
      </c>
    </row>
  </sheetData>
  <mergeCells count="4">
    <mergeCell ref="E3:E4"/>
    <mergeCell ref="B1:C1"/>
    <mergeCell ref="C3:C4"/>
    <mergeCell ref="D3:D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Бабич Наталія Анатоліївна</dc:creator>
  <cp:lastModifiedBy>Бабич Наталія Анатоліївна</cp:lastModifiedBy>
  <cp:lastPrinted>2021-10-21T12:01:18Z</cp:lastPrinted>
  <dcterms:created xsi:type="dcterms:W3CDTF">2021-05-17T13:06:42Z</dcterms:created>
  <dcterms:modified xsi:type="dcterms:W3CDTF">2021-10-21T12:05:13Z</dcterms:modified>
</cp:coreProperties>
</file>